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Documents\^Laura Reed\Board\2016\2-15-16 Board Meeting\"/>
    </mc:Choice>
  </mc:AlternateContent>
  <bookViews>
    <workbookView xWindow="0" yWindow="0" windowWidth="28800" windowHeight="12435" firstSheet="1" activeTab="1"/>
  </bookViews>
  <sheets>
    <sheet name="2015" sheetId="3" state="hidden" r:id="rId1"/>
    <sheet name="Revised" sheetId="4" r:id="rId2"/>
    <sheet name="January 2016" sheetId="1" state="hidden" r:id="rId3"/>
    <sheet name="January (2)" sheetId="2" state="hidden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4" l="1"/>
  <c r="I5" i="4"/>
  <c r="I6" i="4"/>
  <c r="E25" i="4" l="1"/>
  <c r="E27" i="4" s="1"/>
  <c r="I70" i="4" l="1"/>
  <c r="I62" i="4"/>
  <c r="I60" i="4"/>
  <c r="I61" i="4"/>
  <c r="I59" i="4"/>
  <c r="E65" i="4"/>
  <c r="E55" i="4"/>
  <c r="G55" i="4"/>
  <c r="I47" i="4"/>
  <c r="I48" i="4"/>
  <c r="I49" i="4"/>
  <c r="I50" i="4"/>
  <c r="I51" i="4"/>
  <c r="I52" i="4"/>
  <c r="I53" i="4"/>
  <c r="I46" i="4"/>
  <c r="H42" i="4"/>
  <c r="H67" i="4" s="1"/>
  <c r="G42" i="4"/>
  <c r="F42" i="4"/>
  <c r="F67" i="4" s="1"/>
  <c r="E42" i="4"/>
  <c r="I35" i="4"/>
  <c r="I36" i="4"/>
  <c r="I37" i="4"/>
  <c r="I38" i="4"/>
  <c r="I39" i="4"/>
  <c r="I40" i="4"/>
  <c r="I34" i="4"/>
  <c r="E67" i="4" l="1"/>
  <c r="I55" i="4"/>
  <c r="I65" i="4"/>
  <c r="I42" i="4"/>
  <c r="I67" i="4" l="1"/>
  <c r="F27" i="4" l="1"/>
  <c r="G27" i="4"/>
  <c r="H27" i="4"/>
  <c r="I24" i="4"/>
  <c r="I23" i="4"/>
  <c r="I22" i="4"/>
  <c r="I21" i="4"/>
  <c r="I20" i="4"/>
  <c r="I19" i="4"/>
  <c r="I15" i="4"/>
  <c r="I25" i="4" l="1"/>
  <c r="I27" i="4" s="1"/>
  <c r="G66" i="3"/>
  <c r="G70" i="3" s="1"/>
  <c r="F24" i="3"/>
  <c r="G65" i="4"/>
  <c r="G67" i="4" s="1"/>
  <c r="E38" i="3"/>
</calcChain>
</file>

<file path=xl/sharedStrings.xml><?xml version="1.0" encoding="utf-8"?>
<sst xmlns="http://schemas.openxmlformats.org/spreadsheetml/2006/main" count="132" uniqueCount="100">
  <si>
    <t xml:space="preserve">2016 Actual Vs Budget </t>
  </si>
  <si>
    <t>Budgeted Operating Profit:</t>
  </si>
  <si>
    <t xml:space="preserve">January </t>
  </si>
  <si>
    <t xml:space="preserve">2015 Actual Vs Budget </t>
  </si>
  <si>
    <t>Revenue</t>
  </si>
  <si>
    <t>60K More in Corporate Contributions</t>
  </si>
  <si>
    <t>73K More in IDMP Conributions</t>
  </si>
  <si>
    <t>Lower Promotions Revenue than Budgeted</t>
  </si>
  <si>
    <t>Lower Grants than Budgeted</t>
  </si>
  <si>
    <t>Other</t>
  </si>
  <si>
    <t>Expenses</t>
  </si>
  <si>
    <t>Loss on Investments 11.6 vs. Gain of 6K Budgeted</t>
  </si>
  <si>
    <t>Program Expenses</t>
  </si>
  <si>
    <t>Admin Expenses</t>
  </si>
  <si>
    <t>Development Expenses</t>
  </si>
  <si>
    <t>Promotion Expenses</t>
  </si>
  <si>
    <t>Development In Kind</t>
  </si>
  <si>
    <t>Technical Updates</t>
  </si>
  <si>
    <t>Building Maintenance</t>
  </si>
  <si>
    <t>Volunteer Hours Donated</t>
  </si>
  <si>
    <t>Program Payroll</t>
  </si>
  <si>
    <t>Development Payroll</t>
  </si>
  <si>
    <t>Public Education</t>
  </si>
  <si>
    <t>SOI Accrediation Fee</t>
  </si>
  <si>
    <t>Other Combined</t>
  </si>
  <si>
    <t>Liability Insurance</t>
  </si>
  <si>
    <t xml:space="preserve">Admin Payroll Down due to Contracting CFO </t>
  </si>
  <si>
    <t>Depreciation Budgted in Admin Operating Budget in Error</t>
  </si>
  <si>
    <t>Audit Fees lowet than bugeted</t>
  </si>
  <si>
    <t>Total Expenses Lower than Budgeted Expenses</t>
  </si>
  <si>
    <t>Total Revenue lower than Budget</t>
  </si>
  <si>
    <t>Total Development Variance Higher than Budget</t>
  </si>
  <si>
    <t>Total Program Variance Higher than Budget</t>
  </si>
  <si>
    <t>Total Admin Variance Lower than Budget</t>
  </si>
  <si>
    <t>Total Operating Loss Less than Budgeted Loss</t>
  </si>
  <si>
    <t>Operating Loss per Books</t>
  </si>
  <si>
    <t>Budgeted Operating Loss:</t>
  </si>
  <si>
    <t>More  In Kind than Budgeted</t>
  </si>
  <si>
    <t>Torch Run Conference</t>
  </si>
  <si>
    <t>Operating Profit (Loss):</t>
  </si>
  <si>
    <t>Budget</t>
  </si>
  <si>
    <t>Actual</t>
  </si>
  <si>
    <t>Variance</t>
  </si>
  <si>
    <t>Corporate Contributions</t>
  </si>
  <si>
    <t>IDMP Contributions</t>
  </si>
  <si>
    <t>In Kind Revenue</t>
  </si>
  <si>
    <t>Promotion Revenue</t>
  </si>
  <si>
    <t>Total Revenue</t>
  </si>
  <si>
    <t>Grants</t>
  </si>
  <si>
    <t>Gain (Loss) on Investments</t>
  </si>
  <si>
    <t>Total Development Expenses</t>
  </si>
  <si>
    <t>Admin Payroll</t>
  </si>
  <si>
    <t>Depreciation</t>
  </si>
  <si>
    <t>Audit Fees</t>
  </si>
  <si>
    <t>Total Expenses</t>
  </si>
  <si>
    <t>(a)</t>
  </si>
  <si>
    <t>(b)</t>
  </si>
  <si>
    <t>( c )</t>
  </si>
  <si>
    <t>(d)</t>
  </si>
  <si>
    <t>( e)</t>
  </si>
  <si>
    <t>(f)</t>
  </si>
  <si>
    <t>(g)</t>
  </si>
  <si>
    <t>(h)</t>
  </si>
  <si>
    <t>(i)</t>
  </si>
  <si>
    <t>(j)</t>
  </si>
  <si>
    <t>(k)</t>
  </si>
  <si>
    <t>(m)</t>
  </si>
  <si>
    <t>(n)</t>
  </si>
  <si>
    <t>(o)</t>
  </si>
  <si>
    <t>(p)</t>
  </si>
  <si>
    <t>(q)</t>
  </si>
  <si>
    <t>( r)</t>
  </si>
  <si>
    <t>(s)</t>
  </si>
  <si>
    <t>(t)</t>
  </si>
  <si>
    <t>(u)</t>
  </si>
  <si>
    <t>Notes</t>
  </si>
  <si>
    <t xml:space="preserve">(e ) See note (a) </t>
  </si>
  <si>
    <t>(b) IDMP Contributions greater than initial projection</t>
  </si>
  <si>
    <t>( c) In Kind Revenue up due to greater awareness</t>
  </si>
  <si>
    <t xml:space="preserve">(d) Promotion Revenue down due to less contributions. </t>
  </si>
  <si>
    <t>(f)  Loss on Investments relating to Lindburg Trust.  (Fort Dodge)</t>
  </si>
  <si>
    <t>(g)  see note ( c)</t>
  </si>
  <si>
    <t xml:space="preserve">(h) Technical Updates (Website) </t>
  </si>
  <si>
    <t>(a)  Corporate Contributions (Reclassification from Grants vs Corporate Contributions)</t>
  </si>
  <si>
    <t>(l)</t>
  </si>
  <si>
    <t>(i) Building and Maintenance (Prior misclassifcations and general maintainence)</t>
  </si>
  <si>
    <t>(j) Development Payroll (Board Approved Individual Giving Position)</t>
  </si>
  <si>
    <t>(k) Promotions expenses (Increased expense review and controls)</t>
  </si>
  <si>
    <t>(l) Program Payroll  (Contract Hires /Regional Director Hires)</t>
  </si>
  <si>
    <t>(m) See note (h)</t>
  </si>
  <si>
    <t>(n) see note (j)</t>
  </si>
  <si>
    <t>(o)  Accreditation Fee (SOI)</t>
  </si>
  <si>
    <t>(p) Liability insurance (Coverage Reviews)</t>
  </si>
  <si>
    <t>(q) Volunteer hours (Increased number of Athletes)</t>
  </si>
  <si>
    <t>(t) Depreciation expense incorrectly budgeted for in Operation expenses</t>
  </si>
  <si>
    <t>(s) Admin Payroll  see note (n)</t>
  </si>
  <si>
    <t>Total Program Variance</t>
  </si>
  <si>
    <t>Total Admin Variance</t>
  </si>
  <si>
    <t>Net Worth</t>
  </si>
  <si>
    <t>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</si>
</sst>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;\(0.00\)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4" fillId="0" borderId="0" xfId="0" applyFont="1"/>
    <xf numFmtId="164" fontId="3" fillId="0" borderId="0" xfId="0" applyNumberFormat="1" applyFont="1"/>
    <xf numFmtId="44" fontId="3" fillId="0" borderId="0" xfId="2" applyFont="1"/>
    <xf numFmtId="43" fontId="0" fillId="0" borderId="0" xfId="1" applyFont="1"/>
    <xf numFmtId="0" fontId="0" fillId="0" borderId="0" xfId="0" applyBorder="1"/>
    <xf numFmtId="0" fontId="0" fillId="0" borderId="0" xfId="0" applyFill="1" applyBorder="1"/>
    <xf numFmtId="43" fontId="2" fillId="0" borderId="0" xfId="1" applyFont="1"/>
    <xf numFmtId="0" fontId="3" fillId="0" borderId="0" xfId="0" applyFont="1" applyBorder="1"/>
    <xf numFmtId="0" fontId="5" fillId="0" borderId="0" xfId="0" applyFont="1"/>
    <xf numFmtId="44" fontId="5" fillId="0" borderId="0" xfId="2" applyFont="1"/>
    <xf numFmtId="0" fontId="6" fillId="0" borderId="0" xfId="0" applyFont="1"/>
    <xf numFmtId="0" fontId="0" fillId="0" borderId="0" xfId="0" applyFont="1"/>
    <xf numFmtId="44" fontId="7" fillId="0" borderId="0" xfId="2" applyFont="1"/>
    <xf numFmtId="44" fontId="8" fillId="0" borderId="0" xfId="2" applyFont="1"/>
    <xf numFmtId="0" fontId="5" fillId="0" borderId="1" xfId="0" applyFont="1" applyBorder="1"/>
    <xf numFmtId="0" fontId="0" fillId="0" borderId="2" xfId="0" applyBorder="1"/>
    <xf numFmtId="0" fontId="9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3" xfId="0" applyBorder="1"/>
    <xf numFmtId="43" fontId="0" fillId="0" borderId="0" xfId="0" applyNumberFormat="1"/>
    <xf numFmtId="0" fontId="0" fillId="0" borderId="0" xfId="0" applyAlignment="1">
      <alignment horizontal="center"/>
    </xf>
    <xf numFmtId="10" fontId="0" fillId="0" borderId="0" xfId="0" applyNumberFormat="1"/>
    <xf numFmtId="165" fontId="0" fillId="0" borderId="0" xfId="0" applyNumberFormat="1"/>
    <xf numFmtId="165" fontId="0" fillId="0" borderId="3" xfId="0" applyNumberFormat="1" applyBorder="1"/>
    <xf numFmtId="165" fontId="0" fillId="0" borderId="6" xfId="0" applyNumberFormat="1" applyBorder="1"/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206273</xdr:colOff>
      <xdr:row>7</xdr:row>
      <xdr:rowOff>153936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863998" cy="1487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44348</xdr:colOff>
      <xdr:row>7</xdr:row>
      <xdr:rowOff>153936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863998" cy="1487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120548</xdr:colOff>
      <xdr:row>7</xdr:row>
      <xdr:rowOff>153936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863998" cy="1487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120548</xdr:colOff>
      <xdr:row>7</xdr:row>
      <xdr:rowOff>153936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863998" cy="1487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G74"/>
  <sheetViews>
    <sheetView zoomScaleNormal="100" workbookViewId="0">
      <selection activeCell="G46" sqref="G46"/>
    </sheetView>
  </sheetViews>
  <sheetFormatPr defaultRowHeight="15" x14ac:dyDescent="0.25"/>
  <cols>
    <col min="3" max="3" width="13.42578125" bestFit="1" customWidth="1"/>
    <col min="4" max="4" width="21.85546875" customWidth="1"/>
    <col min="5" max="5" width="16.28515625" customWidth="1"/>
    <col min="6" max="6" width="13.42578125" bestFit="1" customWidth="1"/>
    <col min="7" max="7" width="18.7109375" bestFit="1" customWidth="1"/>
  </cols>
  <sheetData>
    <row r="9" spans="1:7" ht="23.25" x14ac:dyDescent="0.35">
      <c r="A9" s="2" t="s">
        <v>3</v>
      </c>
    </row>
    <row r="14" spans="1:7" ht="21" x14ac:dyDescent="0.35">
      <c r="A14" s="10" t="s">
        <v>36</v>
      </c>
      <c r="G14" s="11">
        <v>-43224.467996966559</v>
      </c>
    </row>
    <row r="16" spans="1:7" ht="21" x14ac:dyDescent="0.35">
      <c r="A16" s="16" t="s">
        <v>4</v>
      </c>
      <c r="B16" s="17"/>
      <c r="G16" s="5"/>
    </row>
    <row r="17" spans="1:7" x14ac:dyDescent="0.25">
      <c r="A17" s="9"/>
      <c r="G17" s="5"/>
    </row>
    <row r="18" spans="1:7" x14ac:dyDescent="0.25">
      <c r="A18" s="6" t="s">
        <v>5</v>
      </c>
      <c r="F18" s="5">
        <v>60322.37</v>
      </c>
    </row>
    <row r="19" spans="1:7" x14ac:dyDescent="0.25">
      <c r="A19" s="7" t="s">
        <v>6</v>
      </c>
      <c r="F19" s="5">
        <v>73704.539999999994</v>
      </c>
    </row>
    <row r="20" spans="1:7" x14ac:dyDescent="0.25">
      <c r="A20" t="s">
        <v>37</v>
      </c>
      <c r="F20" s="5">
        <v>94782.5</v>
      </c>
    </row>
    <row r="21" spans="1:7" x14ac:dyDescent="0.25">
      <c r="A21" t="s">
        <v>7</v>
      </c>
      <c r="F21" s="8">
        <v>-91780.64</v>
      </c>
    </row>
    <row r="22" spans="1:7" x14ac:dyDescent="0.25">
      <c r="A22" t="s">
        <v>8</v>
      </c>
      <c r="F22" s="8">
        <v>-51200</v>
      </c>
    </row>
    <row r="23" spans="1:7" x14ac:dyDescent="0.25">
      <c r="A23" t="s">
        <v>11</v>
      </c>
      <c r="F23" s="8">
        <v>-17691.7</v>
      </c>
    </row>
    <row r="24" spans="1:7" x14ac:dyDescent="0.25">
      <c r="A24" t="s">
        <v>9</v>
      </c>
      <c r="F24" s="8">
        <f>G26-SUM(F18:F23)</f>
        <v>-3254.6400000000212</v>
      </c>
    </row>
    <row r="25" spans="1:7" x14ac:dyDescent="0.25">
      <c r="C25" s="4"/>
    </row>
    <row r="26" spans="1:7" ht="17.25" x14ac:dyDescent="0.4">
      <c r="A26" s="1" t="s">
        <v>30</v>
      </c>
      <c r="G26" s="15">
        <v>64882.43</v>
      </c>
    </row>
    <row r="29" spans="1:7" ht="21" x14ac:dyDescent="0.35">
      <c r="A29" s="16" t="s">
        <v>10</v>
      </c>
      <c r="B29" s="17"/>
    </row>
    <row r="31" spans="1:7" x14ac:dyDescent="0.25">
      <c r="A31" s="12" t="s">
        <v>14</v>
      </c>
      <c r="F31" s="5"/>
    </row>
    <row r="32" spans="1:7" x14ac:dyDescent="0.25">
      <c r="F32" s="5"/>
    </row>
    <row r="33" spans="1:6" x14ac:dyDescent="0.25">
      <c r="A33" t="s">
        <v>16</v>
      </c>
      <c r="E33" s="5">
        <v>92884</v>
      </c>
    </row>
    <row r="34" spans="1:6" x14ac:dyDescent="0.25">
      <c r="A34" t="s">
        <v>17</v>
      </c>
      <c r="E34" s="5">
        <v>6646.27</v>
      </c>
    </row>
    <row r="35" spans="1:6" x14ac:dyDescent="0.25">
      <c r="A35" t="s">
        <v>38</v>
      </c>
      <c r="E35" s="5">
        <v>4904.92</v>
      </c>
    </row>
    <row r="36" spans="1:6" x14ac:dyDescent="0.25">
      <c r="A36" t="s">
        <v>18</v>
      </c>
      <c r="E36" s="5">
        <v>4694.54</v>
      </c>
    </row>
    <row r="37" spans="1:6" x14ac:dyDescent="0.25">
      <c r="A37" t="s">
        <v>21</v>
      </c>
      <c r="E37" s="5">
        <v>3048.93</v>
      </c>
    </row>
    <row r="38" spans="1:6" x14ac:dyDescent="0.25">
      <c r="A38" t="s">
        <v>24</v>
      </c>
      <c r="E38" s="5">
        <f ca="1">-F41-SUM(E33:E39)</f>
        <v>1219.6100000000079</v>
      </c>
    </row>
    <row r="39" spans="1:6" x14ac:dyDescent="0.25">
      <c r="A39" t="s">
        <v>15</v>
      </c>
      <c r="E39" s="8">
        <v>-77964.78</v>
      </c>
    </row>
    <row r="40" spans="1:6" x14ac:dyDescent="0.25">
      <c r="E40" s="5"/>
    </row>
    <row r="41" spans="1:6" x14ac:dyDescent="0.25">
      <c r="A41" s="1" t="s">
        <v>31</v>
      </c>
      <c r="E41" s="5"/>
      <c r="F41" s="4">
        <v>-35433.49</v>
      </c>
    </row>
    <row r="42" spans="1:6" x14ac:dyDescent="0.25">
      <c r="E42" s="5"/>
    </row>
    <row r="43" spans="1:6" x14ac:dyDescent="0.25">
      <c r="A43" s="12" t="s">
        <v>12</v>
      </c>
      <c r="E43" s="5"/>
    </row>
    <row r="44" spans="1:6" x14ac:dyDescent="0.25">
      <c r="A44" s="12"/>
      <c r="E44" s="5"/>
    </row>
    <row r="45" spans="1:6" x14ac:dyDescent="0.25">
      <c r="A45" s="13" t="s">
        <v>20</v>
      </c>
      <c r="E45" s="5">
        <v>91018.3</v>
      </c>
    </row>
    <row r="46" spans="1:6" x14ac:dyDescent="0.25">
      <c r="A46" t="s">
        <v>17</v>
      </c>
      <c r="E46" s="5">
        <v>16616</v>
      </c>
    </row>
    <row r="47" spans="1:6" x14ac:dyDescent="0.25">
      <c r="A47" t="s">
        <v>18</v>
      </c>
      <c r="E47" s="5">
        <v>11521.39</v>
      </c>
    </row>
    <row r="48" spans="1:6" x14ac:dyDescent="0.25">
      <c r="A48" t="s">
        <v>23</v>
      </c>
      <c r="E48" s="5">
        <v>5351.8</v>
      </c>
    </row>
    <row r="49" spans="1:6" x14ac:dyDescent="0.25">
      <c r="A49" t="s">
        <v>25</v>
      </c>
      <c r="E49" s="5">
        <v>3941</v>
      </c>
    </row>
    <row r="50" spans="1:6" x14ac:dyDescent="0.25">
      <c r="A50" s="13" t="s">
        <v>19</v>
      </c>
      <c r="E50" s="5">
        <v>2911.86</v>
      </c>
    </row>
    <row r="51" spans="1:6" x14ac:dyDescent="0.25">
      <c r="A51" s="13" t="s">
        <v>22</v>
      </c>
      <c r="E51" s="8">
        <v>-13335.26</v>
      </c>
    </row>
    <row r="52" spans="1:6" x14ac:dyDescent="0.25">
      <c r="A52" t="s">
        <v>24</v>
      </c>
      <c r="E52" s="8">
        <v>-191.09000000000378</v>
      </c>
    </row>
    <row r="53" spans="1:6" x14ac:dyDescent="0.25">
      <c r="E53" s="5"/>
    </row>
    <row r="54" spans="1:6" x14ac:dyDescent="0.25">
      <c r="A54" s="1" t="s">
        <v>32</v>
      </c>
      <c r="E54" s="5"/>
      <c r="F54" s="4">
        <v>-117834</v>
      </c>
    </row>
    <row r="56" spans="1:6" x14ac:dyDescent="0.25">
      <c r="A56" s="12" t="s">
        <v>13</v>
      </c>
    </row>
    <row r="57" spans="1:6" x14ac:dyDescent="0.25">
      <c r="A57" s="12"/>
    </row>
    <row r="58" spans="1:6" x14ac:dyDescent="0.25">
      <c r="A58" s="13" t="s">
        <v>26</v>
      </c>
      <c r="E58" s="8">
        <v>-105851.85</v>
      </c>
    </row>
    <row r="59" spans="1:6" x14ac:dyDescent="0.25">
      <c r="A59" s="13" t="s">
        <v>27</v>
      </c>
      <c r="E59" s="8">
        <v>-7138.77</v>
      </c>
    </row>
    <row r="60" spans="1:6" x14ac:dyDescent="0.25">
      <c r="A60" s="13" t="s">
        <v>28</v>
      </c>
      <c r="E60" s="8">
        <v>-1730</v>
      </c>
    </row>
    <row r="61" spans="1:6" x14ac:dyDescent="0.25">
      <c r="A61" s="13" t="s">
        <v>24</v>
      </c>
      <c r="E61" s="5">
        <v>102.08999999999651</v>
      </c>
    </row>
    <row r="62" spans="1:6" x14ac:dyDescent="0.25">
      <c r="A62" s="13"/>
    </row>
    <row r="64" spans="1:6" x14ac:dyDescent="0.25">
      <c r="A64" s="1" t="s">
        <v>33</v>
      </c>
      <c r="F64" s="4">
        <v>114822.71</v>
      </c>
    </row>
    <row r="66" spans="1:7" ht="17.25" x14ac:dyDescent="0.4">
      <c r="A66" s="1" t="s">
        <v>29</v>
      </c>
      <c r="G66" s="15">
        <f>SUM(F41:F64)</f>
        <v>-38444.779999999984</v>
      </c>
    </row>
    <row r="70" spans="1:7" ht="17.25" x14ac:dyDescent="0.4">
      <c r="A70" t="s">
        <v>34</v>
      </c>
      <c r="G70" s="14">
        <f>G26+G66</f>
        <v>26437.650000000016</v>
      </c>
    </row>
    <row r="74" spans="1:7" ht="21" x14ac:dyDescent="0.35">
      <c r="A74" s="10" t="s">
        <v>35</v>
      </c>
      <c r="G74" s="11">
        <v>-16786.810000000001</v>
      </c>
    </row>
  </sheetData>
  <pageMargins left="0.7" right="0.7" top="0.75" bottom="0.75" header="0.3" footer="0.3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93"/>
  <sheetViews>
    <sheetView tabSelected="1" zoomScaleNormal="100" workbookViewId="0">
      <selection activeCell="E15" sqref="E15"/>
    </sheetView>
  </sheetViews>
  <sheetFormatPr defaultRowHeight="15" x14ac:dyDescent="0.25"/>
  <cols>
    <col min="3" max="3" width="13.42578125" bestFit="1" customWidth="1"/>
    <col min="4" max="4" width="21.85546875" customWidth="1"/>
    <col min="5" max="5" width="18.7109375" bestFit="1" customWidth="1"/>
    <col min="6" max="6" width="1.140625" customWidth="1"/>
    <col min="7" max="7" width="18.7109375" bestFit="1" customWidth="1"/>
    <col min="8" max="8" width="1.140625" customWidth="1"/>
    <col min="9" max="9" width="17.7109375" bestFit="1" customWidth="1"/>
  </cols>
  <sheetData>
    <row r="3" spans="1:9" x14ac:dyDescent="0.25">
      <c r="G3" s="29" t="s">
        <v>98</v>
      </c>
      <c r="H3" s="30"/>
      <c r="I3" s="31"/>
    </row>
    <row r="5" spans="1:9" x14ac:dyDescent="0.25">
      <c r="G5" s="22">
        <v>2014</v>
      </c>
      <c r="I5" s="24">
        <f>3653486.08+629730.61</f>
        <v>4283216.6900000004</v>
      </c>
    </row>
    <row r="6" spans="1:9" x14ac:dyDescent="0.25">
      <c r="G6" s="22">
        <v>2015</v>
      </c>
      <c r="I6" s="25">
        <f>3632375.47+714907.57</f>
        <v>4347283.04</v>
      </c>
    </row>
    <row r="8" spans="1:9" ht="15.75" thickBot="1" x14ac:dyDescent="0.3">
      <c r="G8" s="22" t="s">
        <v>99</v>
      </c>
      <c r="I8" s="26">
        <f>I6-I5</f>
        <v>64066.349999999627</v>
      </c>
    </row>
    <row r="9" spans="1:9" ht="24" thickTop="1" x14ac:dyDescent="0.35">
      <c r="A9" s="2" t="s">
        <v>3</v>
      </c>
    </row>
    <row r="12" spans="1:9" ht="26.25" x14ac:dyDescent="0.4">
      <c r="E12" s="18">
        <v>2015</v>
      </c>
      <c r="G12" s="18">
        <v>2015</v>
      </c>
    </row>
    <row r="13" spans="1:9" ht="26.25" x14ac:dyDescent="0.4">
      <c r="D13" s="22" t="s">
        <v>75</v>
      </c>
      <c r="E13" s="19" t="s">
        <v>41</v>
      </c>
      <c r="F13" s="20"/>
      <c r="G13" s="19" t="s">
        <v>40</v>
      </c>
      <c r="H13" s="20"/>
      <c r="I13" s="19" t="s">
        <v>42</v>
      </c>
    </row>
    <row r="15" spans="1:9" ht="21" x14ac:dyDescent="0.35">
      <c r="A15" s="10" t="s">
        <v>39</v>
      </c>
      <c r="E15" s="11">
        <v>-39984.31</v>
      </c>
      <c r="G15" s="11">
        <v>-43224.467996966559</v>
      </c>
      <c r="I15" s="11">
        <f>E15-G15</f>
        <v>3240.1579969665618</v>
      </c>
    </row>
    <row r="17" spans="1:9" ht="21" x14ac:dyDescent="0.35">
      <c r="A17" s="16" t="s">
        <v>4</v>
      </c>
      <c r="B17" s="17"/>
      <c r="E17" s="5"/>
    </row>
    <row r="18" spans="1:9" x14ac:dyDescent="0.25">
      <c r="A18" s="9"/>
      <c r="E18" s="5"/>
    </row>
    <row r="19" spans="1:9" x14ac:dyDescent="0.25">
      <c r="A19" s="6" t="s">
        <v>43</v>
      </c>
      <c r="D19" t="s">
        <v>55</v>
      </c>
      <c r="E19" s="5">
        <v>177322.37</v>
      </c>
      <c r="G19" s="5">
        <v>117000</v>
      </c>
      <c r="I19" s="21">
        <f t="shared" ref="I19:I25" si="0">E19-G19</f>
        <v>60322.369999999995</v>
      </c>
    </row>
    <row r="20" spans="1:9" x14ac:dyDescent="0.25">
      <c r="A20" s="7" t="s">
        <v>44</v>
      </c>
      <c r="D20" t="s">
        <v>56</v>
      </c>
      <c r="E20" s="5">
        <v>224231.54</v>
      </c>
      <c r="G20" s="5">
        <v>170880</v>
      </c>
      <c r="I20" s="21">
        <f t="shared" si="0"/>
        <v>53351.540000000008</v>
      </c>
    </row>
    <row r="21" spans="1:9" x14ac:dyDescent="0.25">
      <c r="A21" t="s">
        <v>45</v>
      </c>
      <c r="D21" t="s">
        <v>57</v>
      </c>
      <c r="E21" s="5">
        <v>1394782.5</v>
      </c>
      <c r="G21" s="5">
        <v>1300000</v>
      </c>
      <c r="I21" s="21">
        <f t="shared" si="0"/>
        <v>94782.5</v>
      </c>
    </row>
    <row r="22" spans="1:9" x14ac:dyDescent="0.25">
      <c r="A22" t="s">
        <v>46</v>
      </c>
      <c r="D22" t="s">
        <v>58</v>
      </c>
      <c r="E22" s="5">
        <v>1307334.3600000001</v>
      </c>
      <c r="G22" s="5">
        <v>1399115</v>
      </c>
      <c r="I22" s="8">
        <f t="shared" si="0"/>
        <v>-91780.639999999898</v>
      </c>
    </row>
    <row r="23" spans="1:9" x14ac:dyDescent="0.25">
      <c r="A23" t="s">
        <v>48</v>
      </c>
      <c r="D23" t="s">
        <v>59</v>
      </c>
      <c r="E23" s="5">
        <v>98800</v>
      </c>
      <c r="G23" s="5">
        <v>150000</v>
      </c>
      <c r="I23" s="8">
        <f t="shared" si="0"/>
        <v>-51200</v>
      </c>
    </row>
    <row r="24" spans="1:9" x14ac:dyDescent="0.25">
      <c r="A24" t="s">
        <v>49</v>
      </c>
      <c r="D24" t="s">
        <v>60</v>
      </c>
      <c r="E24" s="8">
        <v>-11691.7</v>
      </c>
      <c r="G24" s="5">
        <v>6000</v>
      </c>
      <c r="I24" s="8">
        <f t="shared" si="0"/>
        <v>-17691.7</v>
      </c>
    </row>
    <row r="25" spans="1:9" x14ac:dyDescent="0.25">
      <c r="A25" t="s">
        <v>24</v>
      </c>
      <c r="E25" s="5">
        <f>3789079.43-SUM(E19:E24)</f>
        <v>598300.35999999987</v>
      </c>
      <c r="G25" s="5">
        <v>601555</v>
      </c>
      <c r="I25" s="8">
        <f t="shared" si="0"/>
        <v>-3254.6400000001304</v>
      </c>
    </row>
    <row r="26" spans="1:9" x14ac:dyDescent="0.25">
      <c r="C26" s="4"/>
    </row>
    <row r="27" spans="1:9" ht="17.25" x14ac:dyDescent="0.4">
      <c r="A27" s="1" t="s">
        <v>47</v>
      </c>
      <c r="E27" s="15">
        <f>SUM(E19:E26)</f>
        <v>3789079.43</v>
      </c>
      <c r="F27" s="15">
        <f t="shared" ref="F27:I27" si="1">SUM(F19:F26)</f>
        <v>0</v>
      </c>
      <c r="G27" s="15">
        <f t="shared" si="1"/>
        <v>3744550</v>
      </c>
      <c r="H27" s="15">
        <f t="shared" si="1"/>
        <v>0</v>
      </c>
      <c r="I27" s="15">
        <f t="shared" si="1"/>
        <v>44529.429999999978</v>
      </c>
    </row>
    <row r="30" spans="1:9" ht="21" x14ac:dyDescent="0.35">
      <c r="A30" s="16" t="s">
        <v>10</v>
      </c>
      <c r="B30" s="17"/>
    </row>
    <row r="32" spans="1:9" x14ac:dyDescent="0.25">
      <c r="A32" s="12" t="s">
        <v>14</v>
      </c>
    </row>
    <row r="34" spans="1:9" x14ac:dyDescent="0.25">
      <c r="A34" t="s">
        <v>16</v>
      </c>
      <c r="D34" t="s">
        <v>61</v>
      </c>
      <c r="E34" s="5">
        <v>112884</v>
      </c>
      <c r="G34" s="5">
        <v>20000</v>
      </c>
      <c r="I34" s="21">
        <f>E34-G34</f>
        <v>92884</v>
      </c>
    </row>
    <row r="35" spans="1:9" x14ac:dyDescent="0.25">
      <c r="A35" t="s">
        <v>17</v>
      </c>
      <c r="D35" t="s">
        <v>62</v>
      </c>
      <c r="E35" s="5">
        <v>7811.07</v>
      </c>
      <c r="G35" s="5">
        <v>1164.8</v>
      </c>
      <c r="I35" s="21">
        <f t="shared" ref="I35:I40" si="2">E35-G35</f>
        <v>6646.2699999999995</v>
      </c>
    </row>
    <row r="36" spans="1:9" x14ac:dyDescent="0.25">
      <c r="A36" t="s">
        <v>38</v>
      </c>
      <c r="E36" s="5">
        <v>29904.92</v>
      </c>
      <c r="G36" s="5">
        <v>25000</v>
      </c>
      <c r="I36" s="21">
        <f t="shared" si="2"/>
        <v>4904.9199999999983</v>
      </c>
    </row>
    <row r="37" spans="1:9" x14ac:dyDescent="0.25">
      <c r="A37" t="s">
        <v>18</v>
      </c>
      <c r="D37" t="s">
        <v>63</v>
      </c>
      <c r="E37" s="5">
        <v>15760.14</v>
      </c>
      <c r="G37" s="5">
        <v>11065.6</v>
      </c>
      <c r="I37" s="21">
        <f t="shared" si="2"/>
        <v>4694.5399999999991</v>
      </c>
    </row>
    <row r="38" spans="1:9" x14ac:dyDescent="0.25">
      <c r="A38" t="s">
        <v>21</v>
      </c>
      <c r="D38" t="s">
        <v>64</v>
      </c>
      <c r="E38" s="5">
        <v>370882.42</v>
      </c>
      <c r="G38" s="5">
        <v>367833.49</v>
      </c>
      <c r="I38" s="21">
        <f t="shared" si="2"/>
        <v>3048.929999999993</v>
      </c>
    </row>
    <row r="39" spans="1:9" x14ac:dyDescent="0.25">
      <c r="A39" t="s">
        <v>24</v>
      </c>
      <c r="E39" s="5">
        <v>121236.61</v>
      </c>
      <c r="G39" s="5">
        <v>120017</v>
      </c>
      <c r="I39" s="21">
        <f t="shared" si="2"/>
        <v>1219.6100000000006</v>
      </c>
    </row>
    <row r="40" spans="1:9" x14ac:dyDescent="0.25">
      <c r="A40" t="s">
        <v>15</v>
      </c>
      <c r="D40" t="s">
        <v>65</v>
      </c>
      <c r="E40" s="5">
        <v>204444.22</v>
      </c>
      <c r="G40" s="5">
        <v>282409</v>
      </c>
      <c r="I40" s="8">
        <f t="shared" si="2"/>
        <v>-77964.78</v>
      </c>
    </row>
    <row r="42" spans="1:9" ht="17.25" x14ac:dyDescent="0.4">
      <c r="A42" s="1" t="s">
        <v>50</v>
      </c>
      <c r="E42" s="15">
        <f>SUM(E34:E41)</f>
        <v>862923.38</v>
      </c>
      <c r="F42" s="15">
        <f t="shared" ref="F42:I42" si="3">SUM(F34:F41)</f>
        <v>0</v>
      </c>
      <c r="G42" s="15">
        <f t="shared" si="3"/>
        <v>827489.89</v>
      </c>
      <c r="H42" s="15">
        <f t="shared" si="3"/>
        <v>0</v>
      </c>
      <c r="I42" s="15">
        <f t="shared" si="3"/>
        <v>35433.489999999991</v>
      </c>
    </row>
    <row r="44" spans="1:9" x14ac:dyDescent="0.25">
      <c r="A44" s="12" t="s">
        <v>12</v>
      </c>
    </row>
    <row r="45" spans="1:9" x14ac:dyDescent="0.25">
      <c r="A45" s="12"/>
    </row>
    <row r="46" spans="1:9" x14ac:dyDescent="0.25">
      <c r="A46" s="13" t="s">
        <v>20</v>
      </c>
      <c r="D46" t="s">
        <v>84</v>
      </c>
      <c r="E46" s="5">
        <v>879485.56</v>
      </c>
      <c r="G46" s="5">
        <v>788467.26</v>
      </c>
      <c r="I46" s="21">
        <f>E46-G46</f>
        <v>91018.300000000047</v>
      </c>
    </row>
    <row r="47" spans="1:9" x14ac:dyDescent="0.25">
      <c r="A47" t="s">
        <v>17</v>
      </c>
      <c r="D47" t="s">
        <v>66</v>
      </c>
      <c r="E47" s="5">
        <v>19112.8</v>
      </c>
      <c r="G47" s="5">
        <v>2496.8000000000002</v>
      </c>
      <c r="I47" s="21">
        <f t="shared" ref="I47:I53" si="4">E47-G47</f>
        <v>16616</v>
      </c>
    </row>
    <row r="48" spans="1:9" x14ac:dyDescent="0.25">
      <c r="A48" t="s">
        <v>18</v>
      </c>
      <c r="D48" t="s">
        <v>67</v>
      </c>
      <c r="E48" s="5">
        <v>35240.99</v>
      </c>
      <c r="G48" s="5">
        <v>23719.599999999999</v>
      </c>
      <c r="I48" s="21">
        <f t="shared" si="4"/>
        <v>11521.39</v>
      </c>
    </row>
    <row r="49" spans="1:9" x14ac:dyDescent="0.25">
      <c r="A49" t="s">
        <v>23</v>
      </c>
      <c r="D49" t="s">
        <v>68</v>
      </c>
      <c r="E49" s="5">
        <v>33351.800000000003</v>
      </c>
      <c r="G49" s="5">
        <v>28000</v>
      </c>
      <c r="I49" s="21">
        <f t="shared" si="4"/>
        <v>5351.8000000000029</v>
      </c>
    </row>
    <row r="50" spans="1:9" x14ac:dyDescent="0.25">
      <c r="A50" t="s">
        <v>25</v>
      </c>
      <c r="D50" t="s">
        <v>69</v>
      </c>
      <c r="E50" s="5">
        <v>23941</v>
      </c>
      <c r="G50" s="5">
        <v>20000</v>
      </c>
      <c r="I50" s="21">
        <f t="shared" si="4"/>
        <v>3941</v>
      </c>
    </row>
    <row r="51" spans="1:9" x14ac:dyDescent="0.25">
      <c r="A51" s="13" t="s">
        <v>19</v>
      </c>
      <c r="D51" t="s">
        <v>70</v>
      </c>
      <c r="E51" s="5">
        <v>81111.86</v>
      </c>
      <c r="G51" s="5">
        <v>78200</v>
      </c>
      <c r="I51" s="21">
        <f t="shared" si="4"/>
        <v>2911.8600000000006</v>
      </c>
    </row>
    <row r="52" spans="1:9" x14ac:dyDescent="0.25">
      <c r="A52" s="13" t="s">
        <v>22</v>
      </c>
      <c r="D52" t="s">
        <v>71</v>
      </c>
      <c r="E52" s="5">
        <v>21210.74</v>
      </c>
      <c r="G52" s="5">
        <v>34546</v>
      </c>
      <c r="I52" s="8">
        <f t="shared" si="4"/>
        <v>-13335.259999999998</v>
      </c>
    </row>
    <row r="53" spans="1:9" x14ac:dyDescent="0.25">
      <c r="A53" t="s">
        <v>24</v>
      </c>
      <c r="E53" s="5">
        <v>1837614.41</v>
      </c>
      <c r="G53" s="5">
        <v>1837805.5</v>
      </c>
      <c r="I53" s="8">
        <f t="shared" si="4"/>
        <v>-191.09000000008382</v>
      </c>
    </row>
    <row r="55" spans="1:9" ht="17.25" x14ac:dyDescent="0.4">
      <c r="A55" s="1" t="s">
        <v>96</v>
      </c>
      <c r="E55" s="15">
        <f>SUM(E46:E54)</f>
        <v>2931069.16</v>
      </c>
      <c r="F55" s="15"/>
      <c r="G55" s="15">
        <f>SUM(G46:G54)</f>
        <v>2813235.16</v>
      </c>
      <c r="H55" s="15"/>
      <c r="I55" s="15">
        <f>SUM(I46:I54)</f>
        <v>117833.99999999996</v>
      </c>
    </row>
    <row r="56" spans="1:9" x14ac:dyDescent="0.25">
      <c r="E56" s="23"/>
      <c r="G56" s="23"/>
    </row>
    <row r="57" spans="1:9" x14ac:dyDescent="0.25">
      <c r="A57" s="12" t="s">
        <v>13</v>
      </c>
    </row>
    <row r="58" spans="1:9" x14ac:dyDescent="0.25">
      <c r="A58" s="12"/>
    </row>
    <row r="59" spans="1:9" x14ac:dyDescent="0.25">
      <c r="A59" s="13" t="s">
        <v>51</v>
      </c>
      <c r="D59" t="s">
        <v>72</v>
      </c>
      <c r="E59" s="5">
        <v>1011.86</v>
      </c>
      <c r="G59" s="5">
        <v>106863.71</v>
      </c>
      <c r="H59" s="5"/>
      <c r="I59" s="8">
        <f>E59-G59</f>
        <v>-105851.85</v>
      </c>
    </row>
    <row r="60" spans="1:9" x14ac:dyDescent="0.25">
      <c r="A60" s="13" t="s">
        <v>52</v>
      </c>
      <c r="D60" t="s">
        <v>73</v>
      </c>
      <c r="E60" s="5">
        <v>52.23</v>
      </c>
      <c r="G60" s="5">
        <v>7191</v>
      </c>
      <c r="H60" s="5"/>
      <c r="I60" s="8">
        <f t="shared" ref="I60:I62" si="5">E60-G60</f>
        <v>-7138.77</v>
      </c>
    </row>
    <row r="61" spans="1:9" x14ac:dyDescent="0.25">
      <c r="A61" s="13" t="s">
        <v>53</v>
      </c>
      <c r="D61" t="s">
        <v>74</v>
      </c>
      <c r="E61" s="5">
        <v>12270</v>
      </c>
      <c r="G61" s="5">
        <v>14000</v>
      </c>
      <c r="H61" s="5"/>
      <c r="I61" s="8">
        <f t="shared" si="5"/>
        <v>-1730</v>
      </c>
    </row>
    <row r="62" spans="1:9" x14ac:dyDescent="0.25">
      <c r="A62" s="13" t="s">
        <v>24</v>
      </c>
      <c r="E62" s="5">
        <v>18892.61</v>
      </c>
      <c r="G62" s="5">
        <v>18994.7</v>
      </c>
      <c r="H62" s="5"/>
      <c r="I62" s="8">
        <f t="shared" si="5"/>
        <v>-102.09000000000015</v>
      </c>
    </row>
    <row r="63" spans="1:9" x14ac:dyDescent="0.25">
      <c r="A63" s="13"/>
    </row>
    <row r="65" spans="1:9" ht="17.25" x14ac:dyDescent="0.4">
      <c r="A65" s="1" t="s">
        <v>97</v>
      </c>
      <c r="E65" s="15">
        <f>SUM(E59:E64)</f>
        <v>32226.7</v>
      </c>
      <c r="F65" s="15"/>
      <c r="G65" s="15">
        <f>SUM(G56:G64)</f>
        <v>147049.41</v>
      </c>
      <c r="H65" s="15"/>
      <c r="I65" s="15">
        <f>SUM(I56:I64)</f>
        <v>-114822.71</v>
      </c>
    </row>
    <row r="67" spans="1:9" ht="17.25" x14ac:dyDescent="0.4">
      <c r="A67" s="1" t="s">
        <v>54</v>
      </c>
      <c r="E67" s="15">
        <f>E42+E55+E65</f>
        <v>3826219.24</v>
      </c>
      <c r="F67" s="15">
        <f>F42+F55+F65</f>
        <v>0</v>
      </c>
      <c r="G67" s="15">
        <f>G42+G55+G65</f>
        <v>3787774.4600000004</v>
      </c>
      <c r="H67" s="15">
        <f>H42+H55+H65</f>
        <v>0</v>
      </c>
      <c r="I67" s="15">
        <f>I42+I55+I65</f>
        <v>38444.779999999926</v>
      </c>
    </row>
    <row r="70" spans="1:9" ht="21" x14ac:dyDescent="0.35">
      <c r="A70" s="10" t="s">
        <v>39</v>
      </c>
      <c r="E70" s="11">
        <v>-39984.31</v>
      </c>
      <c r="G70" s="11">
        <v>-43224.467996966559</v>
      </c>
      <c r="I70" s="11">
        <f>E70-G70</f>
        <v>3240.1579969665618</v>
      </c>
    </row>
    <row r="73" spans="1:9" ht="21" x14ac:dyDescent="0.35">
      <c r="A73" s="27" t="s">
        <v>75</v>
      </c>
      <c r="B73" s="28"/>
    </row>
    <row r="75" spans="1:9" x14ac:dyDescent="0.25">
      <c r="A75" t="s">
        <v>83</v>
      </c>
    </row>
    <row r="76" spans="1:9" x14ac:dyDescent="0.25">
      <c r="A76" t="s">
        <v>77</v>
      </c>
    </row>
    <row r="77" spans="1:9" x14ac:dyDescent="0.25">
      <c r="A77" t="s">
        <v>78</v>
      </c>
    </row>
    <row r="78" spans="1:9" x14ac:dyDescent="0.25">
      <c r="A78" t="s">
        <v>79</v>
      </c>
    </row>
    <row r="79" spans="1:9" x14ac:dyDescent="0.25">
      <c r="A79" t="s">
        <v>76</v>
      </c>
    </row>
    <row r="80" spans="1:9" x14ac:dyDescent="0.25">
      <c r="A80" t="s">
        <v>80</v>
      </c>
    </row>
    <row r="81" spans="1:1" x14ac:dyDescent="0.25">
      <c r="A81" t="s">
        <v>81</v>
      </c>
    </row>
    <row r="82" spans="1:1" x14ac:dyDescent="0.25">
      <c r="A82" t="s">
        <v>82</v>
      </c>
    </row>
    <row r="83" spans="1:1" x14ac:dyDescent="0.25">
      <c r="A83" t="s">
        <v>85</v>
      </c>
    </row>
    <row r="84" spans="1:1" x14ac:dyDescent="0.25">
      <c r="A84" t="s">
        <v>86</v>
      </c>
    </row>
    <row r="85" spans="1:1" x14ac:dyDescent="0.25">
      <c r="A85" t="s">
        <v>87</v>
      </c>
    </row>
    <row r="86" spans="1:1" x14ac:dyDescent="0.25">
      <c r="A86" t="s">
        <v>88</v>
      </c>
    </row>
    <row r="87" spans="1:1" x14ac:dyDescent="0.25">
      <c r="A87" t="s">
        <v>89</v>
      </c>
    </row>
    <row r="88" spans="1:1" x14ac:dyDescent="0.25">
      <c r="A88" t="s">
        <v>90</v>
      </c>
    </row>
    <row r="89" spans="1:1" x14ac:dyDescent="0.25">
      <c r="A89" t="s">
        <v>91</v>
      </c>
    </row>
    <row r="90" spans="1:1" x14ac:dyDescent="0.25">
      <c r="A90" t="s">
        <v>92</v>
      </c>
    </row>
    <row r="91" spans="1:1" x14ac:dyDescent="0.25">
      <c r="A91" t="s">
        <v>93</v>
      </c>
    </row>
    <row r="92" spans="1:1" x14ac:dyDescent="0.25">
      <c r="A92" t="s">
        <v>95</v>
      </c>
    </row>
    <row r="93" spans="1:1" x14ac:dyDescent="0.25">
      <c r="A93" t="s">
        <v>94</v>
      </c>
    </row>
  </sheetData>
  <mergeCells count="2">
    <mergeCell ref="A73:B73"/>
    <mergeCell ref="G3:I3"/>
  </mergeCells>
  <pageMargins left="0.7" right="0.7" top="0.75" bottom="0.75" header="0.3" footer="0.3"/>
  <pageSetup scale="6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D24"/>
  <sheetViews>
    <sheetView workbookViewId="0">
      <selection activeCell="C24" sqref="C24"/>
    </sheetView>
  </sheetViews>
  <sheetFormatPr defaultRowHeight="15" x14ac:dyDescent="0.25"/>
  <cols>
    <col min="4" max="4" width="16.28515625" customWidth="1"/>
  </cols>
  <sheetData>
    <row r="9" spans="1:4" ht="23.25" x14ac:dyDescent="0.35">
      <c r="A9" s="2" t="s">
        <v>0</v>
      </c>
    </row>
    <row r="11" spans="1:4" x14ac:dyDescent="0.25">
      <c r="A11" t="s">
        <v>2</v>
      </c>
    </row>
    <row r="14" spans="1:4" x14ac:dyDescent="0.25">
      <c r="A14" s="1" t="s">
        <v>1</v>
      </c>
      <c r="D14" s="4">
        <v>-128395.12</v>
      </c>
    </row>
    <row r="24" spans="3:3" x14ac:dyDescent="0.25">
      <c r="C24" s="4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D14"/>
  <sheetViews>
    <sheetView workbookViewId="0">
      <selection activeCell="E20" sqref="E20"/>
    </sheetView>
  </sheetViews>
  <sheetFormatPr defaultRowHeight="15" x14ac:dyDescent="0.25"/>
  <cols>
    <col min="4" max="4" width="16.28515625" customWidth="1"/>
  </cols>
  <sheetData>
    <row r="9" spans="1:4" ht="23.25" x14ac:dyDescent="0.35">
      <c r="A9" s="2" t="s">
        <v>0</v>
      </c>
    </row>
    <row r="11" spans="1:4" x14ac:dyDescent="0.25">
      <c r="A11" t="s">
        <v>2</v>
      </c>
    </row>
    <row r="14" spans="1:4" x14ac:dyDescent="0.25">
      <c r="A14" s="1" t="s">
        <v>1</v>
      </c>
      <c r="D14" s="3">
        <v>-128395.12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2015</vt:lpstr>
      <vt:lpstr>Revised</vt:lpstr>
      <vt:lpstr>January 2016</vt:lpstr>
      <vt:lpstr>January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Jeremiah Johnson</dc:creator>
  <cp:lastModifiedBy>Laura Reed</cp:lastModifiedBy>
  <cp:lastPrinted>2016-02-05T20:22:56Z</cp:lastPrinted>
  <dcterms:created xsi:type="dcterms:W3CDTF">2016-01-26T19:31:09Z</dcterms:created>
  <dcterms:modified xsi:type="dcterms:W3CDTF">2016-02-13T03:51:43Z</dcterms:modified>
</cp:coreProperties>
</file>